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520\admin\WORKING\244\odevzdání 20_2_2019\"/>
    </mc:Choice>
  </mc:AlternateContent>
  <xr:revisionPtr revIDLastSave="0" documentId="13_ncr:1_{1CA4B008-FC72-49E3-8BC2-10D13B403ACD}" xr6:coauthVersionLast="40" xr6:coauthVersionMax="40" xr10:uidLastSave="{00000000-0000-0000-0000-000000000000}"/>
  <bookViews>
    <workbookView xWindow="690" yWindow="0" windowWidth="18870" windowHeight="17400" activeTab="2" xr2:uid="{00000000-000D-0000-FFFF-FFFF00000000}"/>
  </bookViews>
  <sheets>
    <sheet name="Rekapitulace" sheetId="3" r:id="rId1"/>
    <sheet name="Rozpočet" sheetId="2" r:id="rId2"/>
    <sheet name="Parametry" sheetId="1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3" l="1"/>
  <c r="C7" i="3"/>
  <c r="C16" i="3" l="1"/>
  <c r="C15" i="3"/>
  <c r="C14" i="3"/>
  <c r="C4" i="3"/>
  <c r="I48" i="2"/>
  <c r="H46" i="2"/>
  <c r="H47" i="2" s="1"/>
  <c r="C36" i="3" s="1"/>
  <c r="F46" i="2"/>
  <c r="F47" i="2" s="1"/>
  <c r="B36" i="3" s="1"/>
  <c r="H40" i="2"/>
  <c r="H41" i="2" s="1"/>
  <c r="C35" i="3" s="1"/>
  <c r="F40" i="2"/>
  <c r="F41" i="2" s="1"/>
  <c r="B35" i="3" s="1"/>
  <c r="F35" i="2"/>
  <c r="B34" i="3" s="1"/>
  <c r="H34" i="2"/>
  <c r="H35" i="2" s="1"/>
  <c r="F34" i="2"/>
  <c r="I30" i="2"/>
  <c r="H29" i="2"/>
  <c r="I29" i="2" s="1"/>
  <c r="F29" i="2"/>
  <c r="H28" i="2"/>
  <c r="F28" i="2"/>
  <c r="I28" i="2" s="1"/>
  <c r="H26" i="2"/>
  <c r="F26" i="2"/>
  <c r="I24" i="2"/>
  <c r="H23" i="2"/>
  <c r="F23" i="2"/>
  <c r="I21" i="2"/>
  <c r="H20" i="2"/>
  <c r="F20" i="2"/>
  <c r="I20" i="2" s="1"/>
  <c r="H18" i="2"/>
  <c r="I18" i="2" s="1"/>
  <c r="F18" i="2"/>
  <c r="H16" i="2"/>
  <c r="F16" i="2"/>
  <c r="I16" i="2" s="1"/>
  <c r="H14" i="2"/>
  <c r="F14" i="2"/>
  <c r="I14" i="2" s="1"/>
  <c r="H13" i="2"/>
  <c r="F13" i="2"/>
  <c r="I13" i="2" s="1"/>
  <c r="I11" i="2"/>
  <c r="I10" i="2"/>
  <c r="I9" i="2"/>
  <c r="H8" i="2"/>
  <c r="I8" i="2" s="1"/>
  <c r="F8" i="2"/>
  <c r="H7" i="2"/>
  <c r="F7" i="2"/>
  <c r="I7" i="2" s="1"/>
  <c r="I6" i="2"/>
  <c r="I5" i="2"/>
  <c r="H4" i="2"/>
  <c r="F4" i="2"/>
  <c r="F31" i="2" l="1"/>
  <c r="I4" i="2"/>
  <c r="I26" i="2"/>
  <c r="I31" i="2" s="1"/>
  <c r="C13" i="3"/>
  <c r="C34" i="3"/>
  <c r="I34" i="2"/>
  <c r="I35" i="2" s="1"/>
  <c r="I46" i="2"/>
  <c r="I47" i="2" s="1"/>
  <c r="H31" i="2"/>
  <c r="I23" i="2"/>
  <c r="B33" i="3"/>
  <c r="B3" i="3"/>
  <c r="I40" i="2"/>
  <c r="I41" i="2" s="1"/>
  <c r="C11" i="3"/>
  <c r="C33" i="3" l="1"/>
  <c r="C3" i="3"/>
  <c r="B6" i="3"/>
  <c r="B5" i="3"/>
  <c r="B10" i="3" l="1"/>
  <c r="B17" i="3" s="1"/>
  <c r="C23" i="3"/>
  <c r="C5" i="3"/>
  <c r="C9" i="3" l="1"/>
  <c r="C8" i="3"/>
  <c r="C10" i="3" s="1"/>
  <c r="C21" i="3" l="1"/>
  <c r="C20" i="3"/>
  <c r="C12" i="3"/>
  <c r="C17" i="3" s="1"/>
  <c r="C24" i="3" s="1"/>
  <c r="C22" i="3" l="1"/>
  <c r="C26" i="3" s="1"/>
  <c r="B27" i="3" l="1"/>
  <c r="C27" i="3" s="1"/>
  <c r="C28" i="3" s="1"/>
  <c r="C31" i="3"/>
  <c r="C30" i="3"/>
</calcChain>
</file>

<file path=xl/sharedStrings.xml><?xml version="1.0" encoding="utf-8"?>
<sst xmlns="http://schemas.openxmlformats.org/spreadsheetml/2006/main" count="250" uniqueCount="137">
  <si>
    <t>Název</t>
  </si>
  <si>
    <t>Hodnota</t>
  </si>
  <si>
    <t>Nadpis rekapitulace</t>
  </si>
  <si>
    <t>Seznam prací a dodávek vzduchotechnických zařízení</t>
  </si>
  <si>
    <t>Akce</t>
  </si>
  <si>
    <t>ZÁKLADNÍ ŠKOLA SEKANINOVA, BRNO, PŘÍSPĚVKOVÁ ORGANIZACE, Sekaninova 1, 614 00 Brno, p.č. 599/1, k.ú. HUSOVICE</t>
  </si>
  <si>
    <t>Projekt</t>
  </si>
  <si>
    <t>D1  POZEMNÍ OBJEKTY
D1.4  TECHNIKA PROSTŘEDÍ STAVEB
D1.4c ZAŘÍZENÍ VZDUCHOTECHNIKY</t>
  </si>
  <si>
    <t>Investor</t>
  </si>
  <si>
    <t>Základní škola Brno, Sekaninova, přísp. org., Sekaninova 1, 614 00 Brno 14</t>
  </si>
  <si>
    <t>Z. č.</t>
  </si>
  <si>
    <t>244</t>
  </si>
  <si>
    <t>A. č.</t>
  </si>
  <si>
    <t>D.1.4c.102.01</t>
  </si>
  <si>
    <t>Smlouva</t>
  </si>
  <si>
    <t/>
  </si>
  <si>
    <t>Vypracoval</t>
  </si>
  <si>
    <t>Ing.Kubík</t>
  </si>
  <si>
    <t>Kontroloval</t>
  </si>
  <si>
    <t>Datum</t>
  </si>
  <si>
    <t>Zpracovatel</t>
  </si>
  <si>
    <t>Ing. Bronislav Kubík Zámoraví 599, Napajedla 76361 IČ: 76424073 DIČ:CZ7507215309</t>
  </si>
  <si>
    <t>CÚ</t>
  </si>
  <si>
    <t>Poznámka</t>
  </si>
  <si>
    <t>Uvedené ceny jsou v Kč a nezahrnují DPH, pokud to není uvedeno.</t>
  </si>
  <si>
    <t>Doprava %</t>
  </si>
  <si>
    <t>3,60</t>
  </si>
  <si>
    <t>Cna přesunu 1 kg</t>
  </si>
  <si>
    <t>0,60</t>
  </si>
  <si>
    <t>PPV %</t>
  </si>
  <si>
    <t>5,00</t>
  </si>
  <si>
    <t>Zednické výpomoci %</t>
  </si>
  <si>
    <t>1,60</t>
  </si>
  <si>
    <t>Komplexní zkoušky %</t>
  </si>
  <si>
    <t>0,00</t>
  </si>
  <si>
    <t>GZS %</t>
  </si>
  <si>
    <t>Provozní vlivy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</si>
  <si>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</si>
  <si>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</si>
  <si>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</si>
  <si>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</si>
  <si>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</si>
  <si>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</t>
  </si>
  <si>
    <t>Roční nárůst cen 2</t>
  </si>
  <si>
    <t>1. sazba DPH %
- i pro přirážky rekapitulace</t>
  </si>
  <si>
    <t>21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</si>
  <si>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</si>
  <si>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</si>
  <si>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</si>
  <si>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</si>
  <si>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</si>
  <si>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</si>
  <si>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</si>
  <si>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</si>
  <si>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Zařízení č.1 - Větrání učeben ve 2.NP</t>
  </si>
  <si>
    <t>Rekuperační jednotka</t>
  </si>
  <si>
    <t>1.1-1.16</t>
  </si>
  <si>
    <t>ks</t>
  </si>
  <si>
    <t>včetně ovladače</t>
  </si>
  <si>
    <t>čidlo CO2 s IR senzorem</t>
  </si>
  <si>
    <t>1.17-1.19</t>
  </si>
  <si>
    <t>NEOBSAZENO</t>
  </si>
  <si>
    <t xml:space="preserve">VYÚSTKA ČTYŘHRANNÁ  </t>
  </si>
  <si>
    <t>1.20</t>
  </si>
  <si>
    <t>dvouřadá komfortní s regulací R1 425x125 - přívod</t>
  </si>
  <si>
    <t>1.21</t>
  </si>
  <si>
    <t>jednořadá komfortní s regulací R1 425x125 - odvod</t>
  </si>
  <si>
    <t>OHEBNÝ TLUMIČ HLUKU</t>
  </si>
  <si>
    <t>1.22</t>
  </si>
  <si>
    <t>průměr 160-1000</t>
  </si>
  <si>
    <t xml:space="preserve">ŽALUZIOVÁ KLAPKA PLASTOVÁ
</t>
  </si>
  <si>
    <t>1.23</t>
  </si>
  <si>
    <t>průměr 160 žaluz.klapka</t>
  </si>
  <si>
    <t xml:space="preserve">PROTIDEŠŤOVÁ ŽALUZIE PLASTOVÁ
</t>
  </si>
  <si>
    <t>1.24</t>
  </si>
  <si>
    <t>průměr 160 protidešt.žaluzie</t>
  </si>
  <si>
    <t>"'IZOLACE POTRUBÍ DESKOU Z PE
'S POLEPEM"</t>
  </si>
  <si>
    <t>tl. 20mm  - barva černá</t>
  </si>
  <si>
    <t>m2</t>
  </si>
  <si>
    <t>ČTYŘHRANNÉ POTRUBÍ SKUPINY I.
MATERIÁL POZINKOVANÝ PLECH</t>
  </si>
  <si>
    <t xml:space="preserve"> do obvodu 1050 20% tvarovek</t>
  </si>
  <si>
    <t>bm</t>
  </si>
  <si>
    <t>KRUHOVÉ POTRUBÍ SPIRO</t>
  </si>
  <si>
    <t xml:space="preserve"> do průměru200 30% tvarovek</t>
  </si>
  <si>
    <t xml:space="preserve"> do průměru280 70% tvarovek</t>
  </si>
  <si>
    <t>Zařízení č.1 -  celkem</t>
  </si>
  <si>
    <t>Lešení</t>
  </si>
  <si>
    <t>LEŠENÍ LEHKÉ, POMOCNÉ
O VÝŠCE LEŠEŇOVÉ PODLAHY</t>
  </si>
  <si>
    <t>přes 1,2 do 1,90 m</t>
  </si>
  <si>
    <t>Lešení - celkem</t>
  </si>
  <si>
    <t>Montážní, spojovací a těsnící materiál</t>
  </si>
  <si>
    <t>ZÁVĚSNÉ LIŠTY, ZÁVITOVÉ TYČE,ZÁVĚSY,</t>
  </si>
  <si>
    <t>KRUHOVÉ ZÁVĚSY,HMOŽDINKY</t>
  </si>
  <si>
    <t>SPOJOVACÍ MATERIÁL</t>
  </si>
  <si>
    <t>TĚSNÍCÍ MATERIÁL</t>
  </si>
  <si>
    <t>KPL</t>
  </si>
  <si>
    <t>Montážní, spojovací a těsnící materiál - celkem</t>
  </si>
  <si>
    <t>Hodinové zúčtovací sazby</t>
  </si>
  <si>
    <t>HODINOVÉ ZÚČTOVACÍ SAZBY-</t>
  </si>
  <si>
    <t>PŘÍPRAVA KE KOMPLEXNÍMU</t>
  </si>
  <si>
    <t>VYZKOUŠENÍ,OŽIVENÍ A</t>
  </si>
  <si>
    <t xml:space="preserve"> VYREGULOVÁNÍ ZAŘÍZENÍ</t>
  </si>
  <si>
    <t>H</t>
  </si>
  <si>
    <t>Hodinové zúčtovací sazby - celkem</t>
  </si>
  <si>
    <t>Hodnota A</t>
  </si>
  <si>
    <t>Hodnota B</t>
  </si>
  <si>
    <t>Hodnota C</t>
  </si>
  <si>
    <t>Základní náklady</t>
  </si>
  <si>
    <t>Zařízení: Dodávka, Montáž</t>
  </si>
  <si>
    <t>Nátěry</t>
  </si>
  <si>
    <t>Vzduchotechnická zařízení celkem</t>
  </si>
  <si>
    <t>Doprava 3,60% z dodávky zařízení</t>
  </si>
  <si>
    <t>Přesun 0,60/kg: Cena, Hmotnost</t>
  </si>
  <si>
    <t>PPV 5,00% z montáže a nátěrů zařízení</t>
  </si>
  <si>
    <t>Zednické výpomoci 1,60%
z montáže a nátěrů zařízení</t>
  </si>
  <si>
    <t>Dodávka celkem, Montážní náklady</t>
  </si>
  <si>
    <t>Hodinové zůčtovací sazby</t>
  </si>
  <si>
    <t>Izolace tepelné</t>
  </si>
  <si>
    <t>Izolace protipožární</t>
  </si>
  <si>
    <t>Izolace protihlukové</t>
  </si>
  <si>
    <t>Základní náklady celkem</t>
  </si>
  <si>
    <t>Vedlejší náklady</t>
  </si>
  <si>
    <t>GZS 0,00% z montážních nákladů,
lešení a izolací</t>
  </si>
  <si>
    <t>Provozní vlivy 0,00% z montážních nákladů</t>
  </si>
  <si>
    <t>Vedlejší náklady celkem</t>
  </si>
  <si>
    <t>Provozní náklady
- Komplexní zkoušky 0,00% z montáže zařízení</t>
  </si>
  <si>
    <t>Kompletační činnost</t>
  </si>
  <si>
    <t>Náklady celkem</t>
  </si>
  <si>
    <t>Základ a hodnota DPH 21%</t>
  </si>
  <si>
    <t>Náklady celkem s DPH</t>
  </si>
  <si>
    <t>Roční nárůst cen 0,00%</t>
  </si>
  <si>
    <t>Součty odstavců</t>
  </si>
  <si>
    <t>Hmotnost
[kg]</t>
  </si>
  <si>
    <t>1.1-1.16 - V=320m3/h, EC motor, filtr F7/G5</t>
  </si>
  <si>
    <t>Prokabelování mezi ovladačem a VZT jednotkou včetně kabelové lišty</t>
  </si>
  <si>
    <t xml:space="preserve">Skříň jednotky z dvojitého sandwichového panelu tloušťky min 45 mm, plněného minerální vatou. Panely lakovanés vysokou odolností proti korozi. Napojovací hrdla kruhové průměr 225 mm. Ventilátory s dozadu zahnutými lopatkami, oběžné kolo z kompozitního materiálu._x000D_
EC motor je možné plynule řídit externím signálem 0…10 V. Motor má vestavěnou tepelnou ochranou. Deskový křížový výměník s vysokou účinností až 87%. Obtok výměníku na_x000D_
přívodní straně, deskové filtry třídy M5, F7.Napětí 230 V / 50 Hz._x000D_
Vzdáleny ovladač bude mít čtyři potenciometry pro nastaveni průtoku standardního, zvýšeného nebo vychlazovacího režimu v letním období. Poslední potenciometr slouží pro nastaveni vyvážení režimu větraní. Je možné nastavit režim rovnotlaký, přetlakový nebo podtlakový. Ovladačem lze volit režim trvalého větraní a zvýšeného větrání. K systému řízení lze připojit čidla kvality_x000D_
vzduchu (0-10V) nebo vzdálené ovládaní zvýšeného výkonu (BOOST)._x000D_
Celková hladina akustického tlaku do okolí max 40dB(A), 2 m od pláště jednotky a pro připojené potrubí na sani a výtlaku. _x000D_
Montáž jednotky je ve vertikální poloze na stěnu učebny. Pod jednotkou musí byt prostor pro instalaci sifonu pro odvodu kondenzátu._x000D_
</t>
  </si>
  <si>
    <t>20.02.2019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</si>
</sst>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9"/>
      <color rgb="FF000000"/>
      <name val="A"/>
      <charset val="238"/>
    </font>
    <font>
      <b/>
      <sz val="11"/>
      <color rgb="FF000000"/>
      <name val="A"/>
      <charset val="238"/>
    </font>
    <font>
      <b/>
      <sz val="10"/>
      <color rgb="FF000000"/>
      <name val="A"/>
      <charset val="238"/>
    </font>
    <font>
      <b/>
      <sz val="9"/>
      <color rgb="FF000000"/>
      <name val="A"/>
      <charset val="238"/>
    </font>
    <font>
      <i/>
      <sz val="10"/>
      <color rgb="FF000000"/>
      <name val="A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 wrapText="1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workbookViewId="0">
      <selection activeCell="D8" sqref="D8"/>
    </sheetView>
  </sheetViews>
  <sheetFormatPr defaultRowHeight="15"/>
  <cols>
    <col min="1" max="1" width="34.5703125" style="1" bestFit="1" customWidth="1"/>
    <col min="2" max="2" width="11.7109375" style="11" bestFit="1" customWidth="1"/>
    <col min="3" max="3" width="13.140625" style="11" bestFit="1" customWidth="1"/>
    <col min="4" max="4" width="9.42578125" style="11" bestFit="1" customWidth="1"/>
    <col min="7" max="7" width="0" style="10" hidden="1" customWidth="1"/>
  </cols>
  <sheetData>
    <row r="1" spans="1:5">
      <c r="A1" s="2" t="s">
        <v>0</v>
      </c>
      <c r="B1" s="12" t="s">
        <v>104</v>
      </c>
      <c r="C1" s="12" t="s">
        <v>105</v>
      </c>
      <c r="D1" s="12" t="s">
        <v>106</v>
      </c>
      <c r="E1" s="3"/>
    </row>
    <row r="2" spans="1:5">
      <c r="A2" s="5" t="s">
        <v>107</v>
      </c>
      <c r="B2" s="19"/>
      <c r="C2" s="19"/>
      <c r="D2" s="19"/>
      <c r="E2" s="3"/>
    </row>
    <row r="3" spans="1:5">
      <c r="A3" s="7" t="s">
        <v>108</v>
      </c>
      <c r="B3" s="17">
        <f>(Rozpočet!F31+Rozpočet!F41)</f>
        <v>0</v>
      </c>
      <c r="C3" s="17">
        <f>(Rozpočet!H31+Rozpočet!H41)</f>
        <v>0</v>
      </c>
      <c r="D3" s="17"/>
      <c r="E3" s="3"/>
    </row>
    <row r="4" spans="1:5">
      <c r="A4" s="7" t="s">
        <v>109</v>
      </c>
      <c r="B4" s="17"/>
      <c r="C4" s="17">
        <f>0 + 0</f>
        <v>0</v>
      </c>
      <c r="D4" s="17"/>
      <c r="E4" s="3"/>
    </row>
    <row r="5" spans="1:5">
      <c r="A5" s="8" t="s">
        <v>110</v>
      </c>
      <c r="B5" s="20">
        <f>B3</f>
        <v>0</v>
      </c>
      <c r="C5" s="20">
        <f>C3 + C4</f>
        <v>0</v>
      </c>
      <c r="D5" s="20"/>
      <c r="E5" s="3"/>
    </row>
    <row r="6" spans="1:5">
      <c r="A6" s="7" t="s">
        <v>111</v>
      </c>
      <c r="B6" s="17">
        <f>B3 * Parametry!B16 / 100</f>
        <v>0</v>
      </c>
      <c r="C6" s="17"/>
      <c r="D6" s="17"/>
      <c r="E6" s="3"/>
    </row>
    <row r="7" spans="1:5">
      <c r="A7" s="7" t="s">
        <v>112</v>
      </c>
      <c r="B7" s="17"/>
      <c r="C7" s="17">
        <f>D7*Parametry!B17</f>
        <v>0</v>
      </c>
      <c r="D7" s="17">
        <f>SUM(D33:D36)</f>
        <v>0</v>
      </c>
      <c r="E7" s="3"/>
    </row>
    <row r="8" spans="1:5">
      <c r="A8" s="7" t="s">
        <v>113</v>
      </c>
      <c r="B8" s="17"/>
      <c r="C8" s="17">
        <f>C5 * Parametry!B18 / 100</f>
        <v>0</v>
      </c>
      <c r="D8" s="17"/>
      <c r="E8" s="3"/>
    </row>
    <row r="9" spans="1:5" ht="24.75">
      <c r="A9" s="16" t="s">
        <v>114</v>
      </c>
      <c r="B9" s="17"/>
      <c r="C9" s="17">
        <f>C5 * Parametry!B19 / 100</f>
        <v>0</v>
      </c>
      <c r="D9" s="17"/>
      <c r="E9" s="3"/>
    </row>
    <row r="10" spans="1:5">
      <c r="A10" s="8" t="s">
        <v>115</v>
      </c>
      <c r="B10" s="20">
        <f>B5 + B6</f>
        <v>0</v>
      </c>
      <c r="C10" s="20">
        <f>C5 + C7 + C8 + C9</f>
        <v>0</v>
      </c>
      <c r="D10" s="20"/>
      <c r="E10" s="3"/>
    </row>
    <row r="11" spans="1:5">
      <c r="A11" s="7" t="s">
        <v>116</v>
      </c>
      <c r="B11" s="17"/>
      <c r="C11" s="17">
        <f>(Rozpočet!F47) + (Rozpočet!H47)</f>
        <v>0</v>
      </c>
      <c r="D11" s="17"/>
      <c r="E11" s="3"/>
    </row>
    <row r="12" spans="1:5">
      <c r="A12" s="8" t="s">
        <v>52</v>
      </c>
      <c r="B12" s="20"/>
      <c r="C12" s="20">
        <f>C10 + C11</f>
        <v>0</v>
      </c>
      <c r="D12" s="20"/>
      <c r="E12" s="3"/>
    </row>
    <row r="13" spans="1:5">
      <c r="A13" s="7" t="s">
        <v>86</v>
      </c>
      <c r="B13" s="17"/>
      <c r="C13" s="17">
        <f>(Rozpočet!F35) + (Rozpočet!H35)</f>
        <v>0</v>
      </c>
      <c r="D13" s="17"/>
      <c r="E13" s="3"/>
    </row>
    <row r="14" spans="1:5">
      <c r="A14" s="7" t="s">
        <v>117</v>
      </c>
      <c r="B14" s="17"/>
      <c r="C14" s="17">
        <f>0 + 0</f>
        <v>0</v>
      </c>
      <c r="D14" s="17"/>
      <c r="E14" s="3"/>
    </row>
    <row r="15" spans="1:5">
      <c r="A15" s="7" t="s">
        <v>118</v>
      </c>
      <c r="B15" s="17"/>
      <c r="C15" s="17">
        <f>0 + 0</f>
        <v>0</v>
      </c>
      <c r="D15" s="17"/>
      <c r="E15" s="3"/>
    </row>
    <row r="16" spans="1:5">
      <c r="A16" s="7" t="s">
        <v>119</v>
      </c>
      <c r="B16" s="17"/>
      <c r="C16" s="17">
        <f>0 + 0</f>
        <v>0</v>
      </c>
      <c r="D16" s="17"/>
      <c r="E16" s="3"/>
    </row>
    <row r="17" spans="1:5">
      <c r="A17" s="5" t="s">
        <v>120</v>
      </c>
      <c r="B17" s="19">
        <f>B10</f>
        <v>0</v>
      </c>
      <c r="C17" s="19">
        <f>C12 + C13 + C14 + C15 + C16</f>
        <v>0</v>
      </c>
      <c r="D17" s="19"/>
      <c r="E17" s="3"/>
    </row>
    <row r="18" spans="1:5">
      <c r="A18" s="7" t="s">
        <v>15</v>
      </c>
      <c r="B18" s="17"/>
      <c r="C18" s="17"/>
      <c r="D18" s="17"/>
      <c r="E18" s="3"/>
    </row>
    <row r="19" spans="1:5">
      <c r="A19" s="5" t="s">
        <v>121</v>
      </c>
      <c r="B19" s="19"/>
      <c r="C19" s="19"/>
      <c r="D19" s="19"/>
      <c r="E19" s="3"/>
    </row>
    <row r="20" spans="1:5" ht="24.75">
      <c r="A20" s="16" t="s">
        <v>122</v>
      </c>
      <c r="B20" s="17"/>
      <c r="C20" s="17">
        <f>C10 * Parametry!B21 / 100</f>
        <v>0</v>
      </c>
      <c r="D20" s="17"/>
      <c r="E20" s="3"/>
    </row>
    <row r="21" spans="1:5">
      <c r="A21" s="7" t="s">
        <v>123</v>
      </c>
      <c r="B21" s="17"/>
      <c r="C21" s="17">
        <f>C10 * Parametry!B22 / 100</f>
        <v>0</v>
      </c>
      <c r="D21" s="17"/>
      <c r="E21" s="3"/>
    </row>
    <row r="22" spans="1:5">
      <c r="A22" s="5" t="s">
        <v>124</v>
      </c>
      <c r="B22" s="19"/>
      <c r="C22" s="19">
        <f>C20 + C21</f>
        <v>0</v>
      </c>
      <c r="D22" s="19"/>
      <c r="E22" s="3"/>
    </row>
    <row r="23" spans="1:5" ht="36.75">
      <c r="A23" s="16" t="s">
        <v>125</v>
      </c>
      <c r="B23" s="17"/>
      <c r="C23" s="17">
        <f>C3 * Parametry!B20 / 100</f>
        <v>0</v>
      </c>
      <c r="D23" s="17"/>
      <c r="E23" s="3"/>
    </row>
    <row r="24" spans="1:5">
      <c r="A24" s="7" t="s">
        <v>126</v>
      </c>
      <c r="B24" s="17"/>
      <c r="C24" s="17">
        <f>Parametry!B23 * Parametry!B26 * ((B17 + C17) * Parametry!B25)^Parametry!B24</f>
        <v>0</v>
      </c>
      <c r="D24" s="17"/>
      <c r="E24" s="3"/>
    </row>
    <row r="25" spans="1:5">
      <c r="A25" s="7" t="s">
        <v>15</v>
      </c>
      <c r="B25" s="17"/>
      <c r="C25" s="17"/>
      <c r="D25" s="17"/>
      <c r="E25" s="3"/>
    </row>
    <row r="26" spans="1:5">
      <c r="A26" s="4" t="s">
        <v>127</v>
      </c>
      <c r="B26" s="13"/>
      <c r="C26" s="13">
        <f>ROUND(B17 + C17 + C22 + C23 + C24,0)</f>
        <v>0</v>
      </c>
      <c r="D26" s="13"/>
      <c r="E26" s="3"/>
    </row>
    <row r="27" spans="1:5">
      <c r="A27" s="7" t="s">
        <v>128</v>
      </c>
      <c r="B27" s="17">
        <f>C26</f>
        <v>0</v>
      </c>
      <c r="C27" s="17">
        <f>ROUND(B27 * Parametry!B29 / 100,0)</f>
        <v>0</v>
      </c>
      <c r="D27" s="17"/>
      <c r="E27" s="3"/>
    </row>
    <row r="28" spans="1:5">
      <c r="A28" s="4" t="s">
        <v>129</v>
      </c>
      <c r="B28" s="13"/>
      <c r="C28" s="13">
        <f>C26 + C27 + C37</f>
        <v>0</v>
      </c>
      <c r="D28" s="13"/>
      <c r="E28" s="3"/>
    </row>
    <row r="29" spans="1:5">
      <c r="A29" s="7" t="s">
        <v>15</v>
      </c>
      <c r="B29" s="17"/>
      <c r="C29" s="17"/>
      <c r="D29" s="17"/>
      <c r="E29" s="3"/>
    </row>
    <row r="30" spans="1:5">
      <c r="A30" s="7" t="s">
        <v>130</v>
      </c>
      <c r="B30" s="17"/>
      <c r="C30" s="17">
        <f>C26 * Parametry!B27 / 100</f>
        <v>0</v>
      </c>
      <c r="D30" s="17"/>
      <c r="E30" s="3"/>
    </row>
    <row r="31" spans="1:5">
      <c r="A31" s="7" t="s">
        <v>130</v>
      </c>
      <c r="B31" s="17"/>
      <c r="C31" s="17">
        <f>C26 * Parametry!B28 / 100</f>
        <v>0</v>
      </c>
      <c r="D31" s="17"/>
      <c r="E31" s="3"/>
    </row>
    <row r="32" spans="1:5" ht="26.25">
      <c r="A32" s="5" t="s">
        <v>131</v>
      </c>
      <c r="B32" s="21" t="s">
        <v>49</v>
      </c>
      <c r="C32" s="21" t="s">
        <v>51</v>
      </c>
      <c r="D32" s="22" t="s">
        <v>132</v>
      </c>
      <c r="E32" s="3"/>
    </row>
    <row r="33" spans="1:5">
      <c r="A33" s="7" t="s">
        <v>54</v>
      </c>
      <c r="B33" s="17">
        <f>(Rozpočet!F31)</f>
        <v>0</v>
      </c>
      <c r="C33" s="17">
        <f>(Rozpočet!H31)</f>
        <v>0</v>
      </c>
      <c r="D33" s="17">
        <v>0</v>
      </c>
      <c r="E33" s="3"/>
    </row>
    <row r="34" spans="1:5">
      <c r="A34" s="7" t="s">
        <v>86</v>
      </c>
      <c r="B34" s="17">
        <f>(Rozpočet!F35)</f>
        <v>0</v>
      </c>
      <c r="C34" s="17">
        <f>(Rozpočet!H35)</f>
        <v>0</v>
      </c>
      <c r="D34" s="17">
        <v>0</v>
      </c>
      <c r="E34" s="3"/>
    </row>
    <row r="35" spans="1:5">
      <c r="A35" s="7" t="s">
        <v>90</v>
      </c>
      <c r="B35" s="17">
        <f>(Rozpočet!F41)</f>
        <v>0</v>
      </c>
      <c r="C35" s="17">
        <f>(Rozpočet!H41)</f>
        <v>0</v>
      </c>
      <c r="D35" s="17">
        <v>0</v>
      </c>
      <c r="E35" s="3"/>
    </row>
    <row r="36" spans="1:5">
      <c r="A36" s="7" t="s">
        <v>97</v>
      </c>
      <c r="B36" s="17">
        <f>(Rozpočet!F47)</f>
        <v>0</v>
      </c>
      <c r="C36" s="17">
        <f>(Rozpočet!H47)</f>
        <v>0</v>
      </c>
      <c r="D36" s="17">
        <v>0</v>
      </c>
      <c r="E36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8"/>
  <sheetViews>
    <sheetView workbookViewId="0">
      <selection activeCell="E4" sqref="E4"/>
    </sheetView>
  </sheetViews>
  <sheetFormatPr defaultRowHeight="15"/>
  <cols>
    <col min="1" max="1" width="8.42578125" style="1" bestFit="1" customWidth="1"/>
    <col min="2" max="2" width="56.140625" style="1" bestFit="1" customWidth="1"/>
    <col min="3" max="3" width="4.28515625" style="1" bestFit="1" customWidth="1"/>
    <col min="4" max="4" width="6.42578125" style="11" bestFit="1" customWidth="1"/>
    <col min="5" max="5" width="8.85546875" style="11" bestFit="1" customWidth="1"/>
    <col min="6" max="6" width="13.42578125" style="11" bestFit="1" customWidth="1"/>
    <col min="7" max="7" width="7.85546875" style="11" bestFit="1" customWidth="1"/>
    <col min="8" max="8" width="12.5703125" style="11" bestFit="1" customWidth="1"/>
    <col min="9" max="9" width="13.140625" style="11" bestFit="1" customWidth="1"/>
    <col min="12" max="12" width="0" style="10" hidden="1" customWidth="1"/>
  </cols>
  <sheetData>
    <row r="1" spans="1:11">
      <c r="A1" s="2" t="s">
        <v>46</v>
      </c>
      <c r="B1" s="2" t="s">
        <v>0</v>
      </c>
      <c r="C1" s="2" t="s">
        <v>47</v>
      </c>
      <c r="D1" s="12" t="s">
        <v>48</v>
      </c>
      <c r="E1" s="12" t="s">
        <v>49</v>
      </c>
      <c r="F1" s="12" t="s">
        <v>50</v>
      </c>
      <c r="G1" s="12" t="s">
        <v>51</v>
      </c>
      <c r="H1" s="12" t="s">
        <v>52</v>
      </c>
      <c r="I1" s="12" t="s">
        <v>53</v>
      </c>
      <c r="J1" s="3"/>
      <c r="K1" s="3"/>
    </row>
    <row r="2" spans="1:11">
      <c r="A2" s="4" t="s">
        <v>15</v>
      </c>
      <c r="B2" s="4" t="s">
        <v>54</v>
      </c>
      <c r="C2" s="4" t="s">
        <v>15</v>
      </c>
      <c r="D2" s="13"/>
      <c r="E2" s="13"/>
      <c r="F2" s="13"/>
      <c r="G2" s="13"/>
      <c r="H2" s="13"/>
      <c r="I2" s="13"/>
      <c r="J2" s="3"/>
      <c r="K2" s="3"/>
    </row>
    <row r="3" spans="1:11">
      <c r="A3" s="14" t="s">
        <v>15</v>
      </c>
      <c r="B3" s="14" t="s">
        <v>55</v>
      </c>
      <c r="C3" s="14" t="s">
        <v>15</v>
      </c>
      <c r="D3" s="15"/>
      <c r="E3" s="15"/>
      <c r="F3" s="15"/>
      <c r="G3" s="15"/>
      <c r="H3" s="15"/>
      <c r="I3" s="15"/>
      <c r="J3" s="3"/>
      <c r="K3" s="3"/>
    </row>
    <row r="4" spans="1:11" ht="252.75">
      <c r="A4" s="7" t="s">
        <v>56</v>
      </c>
      <c r="B4" s="16" t="s">
        <v>135</v>
      </c>
      <c r="C4" s="7" t="s">
        <v>57</v>
      </c>
      <c r="D4" s="17">
        <v>16</v>
      </c>
      <c r="E4" s="17"/>
      <c r="F4" s="17">
        <f>D4*E4</f>
        <v>0</v>
      </c>
      <c r="G4" s="17"/>
      <c r="H4" s="17">
        <f>D4*G4</f>
        <v>0</v>
      </c>
      <c r="I4" s="17">
        <f t="shared" ref="I4:I11" si="0">F4+H4</f>
        <v>0</v>
      </c>
      <c r="J4" s="3"/>
      <c r="K4" s="3"/>
    </row>
    <row r="5" spans="1:11">
      <c r="A5" s="7" t="s">
        <v>15</v>
      </c>
      <c r="B5" s="7" t="s">
        <v>133</v>
      </c>
      <c r="C5" s="7" t="s">
        <v>15</v>
      </c>
      <c r="D5" s="17"/>
      <c r="E5" s="17"/>
      <c r="F5" s="17"/>
      <c r="G5" s="17"/>
      <c r="H5" s="17"/>
      <c r="I5" s="17">
        <f t="shared" si="0"/>
        <v>0</v>
      </c>
      <c r="J5" s="3"/>
      <c r="K5" s="3"/>
    </row>
    <row r="6" spans="1:11">
      <c r="A6" s="7" t="s">
        <v>15</v>
      </c>
      <c r="B6" s="7" t="s">
        <v>58</v>
      </c>
      <c r="C6" s="7" t="s">
        <v>15</v>
      </c>
      <c r="D6" s="17"/>
      <c r="E6" s="17"/>
      <c r="F6" s="17"/>
      <c r="G6" s="17"/>
      <c r="H6" s="17"/>
      <c r="I6" s="17">
        <f t="shared" si="0"/>
        <v>0</v>
      </c>
      <c r="J6" s="3"/>
      <c r="K6" s="3"/>
    </row>
    <row r="7" spans="1:11">
      <c r="A7" s="7" t="s">
        <v>15</v>
      </c>
      <c r="B7" s="7" t="s">
        <v>59</v>
      </c>
      <c r="C7" s="7" t="s">
        <v>57</v>
      </c>
      <c r="D7" s="17">
        <v>16</v>
      </c>
      <c r="E7" s="17"/>
      <c r="F7" s="17">
        <f>D7*E7</f>
        <v>0</v>
      </c>
      <c r="G7" s="17"/>
      <c r="H7" s="17">
        <f>D7*G7</f>
        <v>0</v>
      </c>
      <c r="I7" s="17">
        <f t="shared" si="0"/>
        <v>0</v>
      </c>
      <c r="J7" s="3"/>
      <c r="K7" s="3"/>
    </row>
    <row r="8" spans="1:11">
      <c r="A8" s="7" t="s">
        <v>15</v>
      </c>
      <c r="B8" s="7" t="s">
        <v>134</v>
      </c>
      <c r="C8" s="7" t="s">
        <v>81</v>
      </c>
      <c r="D8" s="17">
        <v>160</v>
      </c>
      <c r="E8" s="17"/>
      <c r="F8" s="17">
        <f>D8*E8</f>
        <v>0</v>
      </c>
      <c r="G8" s="17"/>
      <c r="H8" s="17">
        <f>D8*G8</f>
        <v>0</v>
      </c>
      <c r="I8" s="17">
        <f t="shared" si="0"/>
        <v>0</v>
      </c>
      <c r="J8" s="3"/>
      <c r="K8" s="3"/>
    </row>
    <row r="9" spans="1:11">
      <c r="A9" s="7" t="s">
        <v>15</v>
      </c>
      <c r="B9" s="7" t="s">
        <v>15</v>
      </c>
      <c r="C9" s="7" t="s">
        <v>15</v>
      </c>
      <c r="D9" s="17"/>
      <c r="E9" s="17"/>
      <c r="F9" s="17"/>
      <c r="G9" s="17"/>
      <c r="H9" s="17"/>
      <c r="I9" s="17">
        <f t="shared" si="0"/>
        <v>0</v>
      </c>
      <c r="J9" s="3"/>
      <c r="K9" s="3"/>
    </row>
    <row r="10" spans="1:11">
      <c r="A10" s="7" t="s">
        <v>60</v>
      </c>
      <c r="B10" s="7" t="s">
        <v>61</v>
      </c>
      <c r="C10" s="7" t="s">
        <v>15</v>
      </c>
      <c r="D10" s="17"/>
      <c r="E10" s="17"/>
      <c r="F10" s="17"/>
      <c r="G10" s="17"/>
      <c r="H10" s="17"/>
      <c r="I10" s="17">
        <f t="shared" si="0"/>
        <v>0</v>
      </c>
      <c r="J10" s="3"/>
      <c r="K10" s="3"/>
    </row>
    <row r="11" spans="1:11">
      <c r="A11" s="7" t="s">
        <v>15</v>
      </c>
      <c r="B11" s="7" t="s">
        <v>15</v>
      </c>
      <c r="C11" s="7" t="s">
        <v>15</v>
      </c>
      <c r="D11" s="17"/>
      <c r="E11" s="17"/>
      <c r="F11" s="17"/>
      <c r="G11" s="17"/>
      <c r="H11" s="17"/>
      <c r="I11" s="17">
        <f t="shared" si="0"/>
        <v>0</v>
      </c>
      <c r="J11" s="3"/>
      <c r="K11" s="3"/>
    </row>
    <row r="12" spans="1:11">
      <c r="A12" s="14" t="s">
        <v>15</v>
      </c>
      <c r="B12" s="14" t="s">
        <v>62</v>
      </c>
      <c r="C12" s="14" t="s">
        <v>15</v>
      </c>
      <c r="D12" s="15"/>
      <c r="E12" s="15"/>
      <c r="F12" s="15"/>
      <c r="G12" s="15"/>
      <c r="H12" s="15"/>
      <c r="I12" s="15"/>
      <c r="J12" s="3"/>
      <c r="K12" s="3"/>
    </row>
    <row r="13" spans="1:11">
      <c r="A13" s="7" t="s">
        <v>63</v>
      </c>
      <c r="B13" s="7" t="s">
        <v>64</v>
      </c>
      <c r="C13" s="7" t="s">
        <v>57</v>
      </c>
      <c r="D13" s="17">
        <v>32</v>
      </c>
      <c r="E13" s="17"/>
      <c r="F13" s="17">
        <f>D13*E13</f>
        <v>0</v>
      </c>
      <c r="G13" s="17"/>
      <c r="H13" s="17">
        <f>D13*G13</f>
        <v>0</v>
      </c>
      <c r="I13" s="17">
        <f>F13+H13</f>
        <v>0</v>
      </c>
      <c r="J13" s="3"/>
      <c r="K13" s="3"/>
    </row>
    <row r="14" spans="1:11">
      <c r="A14" s="7" t="s">
        <v>65</v>
      </c>
      <c r="B14" s="7" t="s">
        <v>66</v>
      </c>
      <c r="C14" s="7" t="s">
        <v>57</v>
      </c>
      <c r="D14" s="17">
        <v>32</v>
      </c>
      <c r="E14" s="17"/>
      <c r="F14" s="17">
        <f>D14*E14</f>
        <v>0</v>
      </c>
      <c r="G14" s="17"/>
      <c r="H14" s="17">
        <f>D14*G14</f>
        <v>0</v>
      </c>
      <c r="I14" s="17">
        <f>F14+H14</f>
        <v>0</v>
      </c>
      <c r="J14" s="3"/>
      <c r="K14" s="3"/>
    </row>
    <row r="15" spans="1:11">
      <c r="A15" s="14" t="s">
        <v>15</v>
      </c>
      <c r="B15" s="14" t="s">
        <v>67</v>
      </c>
      <c r="C15" s="14" t="s">
        <v>15</v>
      </c>
      <c r="D15" s="15"/>
      <c r="E15" s="15"/>
      <c r="F15" s="15"/>
      <c r="G15" s="15"/>
      <c r="H15" s="15"/>
      <c r="I15" s="15"/>
      <c r="J15" s="3"/>
      <c r="K15" s="3"/>
    </row>
    <row r="16" spans="1:11">
      <c r="A16" s="7" t="s">
        <v>68</v>
      </c>
      <c r="B16" s="7" t="s">
        <v>69</v>
      </c>
      <c r="C16" s="7" t="s">
        <v>57</v>
      </c>
      <c r="D16" s="17">
        <v>64</v>
      </c>
      <c r="E16" s="17"/>
      <c r="F16" s="17">
        <f>D16*E16</f>
        <v>0</v>
      </c>
      <c r="G16" s="17"/>
      <c r="H16" s="17">
        <f>D16*G16</f>
        <v>0</v>
      </c>
      <c r="I16" s="17">
        <f>F16+H16</f>
        <v>0</v>
      </c>
      <c r="J16" s="3"/>
      <c r="K16" s="3"/>
    </row>
    <row r="17" spans="1:11" ht="26.25">
      <c r="A17" s="14" t="s">
        <v>15</v>
      </c>
      <c r="B17" s="18" t="s">
        <v>70</v>
      </c>
      <c r="C17" s="14" t="s">
        <v>15</v>
      </c>
      <c r="D17" s="15"/>
      <c r="E17" s="15"/>
      <c r="F17" s="15"/>
      <c r="G17" s="15"/>
      <c r="H17" s="15"/>
      <c r="I17" s="15"/>
      <c r="J17" s="3"/>
      <c r="K17" s="3"/>
    </row>
    <row r="18" spans="1:11">
      <c r="A18" s="7" t="s">
        <v>71</v>
      </c>
      <c r="B18" s="7" t="s">
        <v>72</v>
      </c>
      <c r="C18" s="7" t="s">
        <v>57</v>
      </c>
      <c r="D18" s="17">
        <v>16</v>
      </c>
      <c r="E18" s="17"/>
      <c r="F18" s="17">
        <f>D18*E18</f>
        <v>0</v>
      </c>
      <c r="G18" s="17"/>
      <c r="H18" s="17">
        <f>D18*G18</f>
        <v>0</v>
      </c>
      <c r="I18" s="17">
        <f>F18+H18</f>
        <v>0</v>
      </c>
      <c r="J18" s="3"/>
      <c r="K18" s="3"/>
    </row>
    <row r="19" spans="1:11" ht="26.25">
      <c r="A19" s="14" t="s">
        <v>15</v>
      </c>
      <c r="B19" s="18" t="s">
        <v>73</v>
      </c>
      <c r="C19" s="14" t="s">
        <v>15</v>
      </c>
      <c r="D19" s="15"/>
      <c r="E19" s="15"/>
      <c r="F19" s="15"/>
      <c r="G19" s="15"/>
      <c r="H19" s="15"/>
      <c r="I19" s="15"/>
      <c r="J19" s="3"/>
      <c r="K19" s="3"/>
    </row>
    <row r="20" spans="1:11">
      <c r="A20" s="7" t="s">
        <v>74</v>
      </c>
      <c r="B20" s="7" t="s">
        <v>75</v>
      </c>
      <c r="C20" s="7" t="s">
        <v>57</v>
      </c>
      <c r="D20" s="17">
        <v>16</v>
      </c>
      <c r="E20" s="17"/>
      <c r="F20" s="17">
        <f>D20*E20</f>
        <v>0</v>
      </c>
      <c r="G20" s="17"/>
      <c r="H20" s="17">
        <f>D20*G20</f>
        <v>0</v>
      </c>
      <c r="I20" s="17">
        <f>F20+H20</f>
        <v>0</v>
      </c>
      <c r="J20" s="3"/>
      <c r="K20" s="3"/>
    </row>
    <row r="21" spans="1:11">
      <c r="A21" s="7" t="s">
        <v>15</v>
      </c>
      <c r="B21" s="7" t="s">
        <v>15</v>
      </c>
      <c r="C21" s="7" t="s">
        <v>15</v>
      </c>
      <c r="D21" s="17"/>
      <c r="E21" s="17"/>
      <c r="F21" s="17"/>
      <c r="G21" s="17"/>
      <c r="H21" s="17"/>
      <c r="I21" s="17">
        <f>F21+H21</f>
        <v>0</v>
      </c>
      <c r="J21" s="3"/>
      <c r="K21" s="3"/>
    </row>
    <row r="22" spans="1:11" ht="26.25">
      <c r="A22" s="14" t="s">
        <v>15</v>
      </c>
      <c r="B22" s="18" t="s">
        <v>76</v>
      </c>
      <c r="C22" s="14" t="s">
        <v>15</v>
      </c>
      <c r="D22" s="15"/>
      <c r="E22" s="15"/>
      <c r="F22" s="15"/>
      <c r="G22" s="15"/>
      <c r="H22" s="15"/>
      <c r="I22" s="15"/>
      <c r="J22" s="3"/>
      <c r="K22" s="3"/>
    </row>
    <row r="23" spans="1:11">
      <c r="A23" s="7" t="s">
        <v>15</v>
      </c>
      <c r="B23" s="7" t="s">
        <v>77</v>
      </c>
      <c r="C23" s="7" t="s">
        <v>78</v>
      </c>
      <c r="D23" s="17">
        <v>80</v>
      </c>
      <c r="E23" s="17"/>
      <c r="F23" s="17">
        <f>D23*E23</f>
        <v>0</v>
      </c>
      <c r="G23" s="17"/>
      <c r="H23" s="17">
        <f>D23*G23</f>
        <v>0</v>
      </c>
      <c r="I23" s="17">
        <f>F23+H23</f>
        <v>0</v>
      </c>
      <c r="J23" s="3"/>
      <c r="K23" s="3"/>
    </row>
    <row r="24" spans="1:11">
      <c r="A24" s="7" t="s">
        <v>15</v>
      </c>
      <c r="B24" s="7" t="s">
        <v>15</v>
      </c>
      <c r="C24" s="7" t="s">
        <v>15</v>
      </c>
      <c r="D24" s="17"/>
      <c r="E24" s="17"/>
      <c r="F24" s="17"/>
      <c r="G24" s="17"/>
      <c r="H24" s="17"/>
      <c r="I24" s="17">
        <f>F24+H24</f>
        <v>0</v>
      </c>
      <c r="J24" s="3"/>
      <c r="K24" s="3"/>
    </row>
    <row r="25" spans="1:11" ht="26.25">
      <c r="A25" s="14" t="s">
        <v>15</v>
      </c>
      <c r="B25" s="18" t="s">
        <v>79</v>
      </c>
      <c r="C25" s="14" t="s">
        <v>15</v>
      </c>
      <c r="D25" s="15"/>
      <c r="E25" s="15"/>
      <c r="F25" s="15"/>
      <c r="G25" s="15"/>
      <c r="H25" s="15"/>
      <c r="I25" s="15"/>
      <c r="J25" s="3"/>
      <c r="K25" s="3"/>
    </row>
    <row r="26" spans="1:11">
      <c r="A26" s="7" t="s">
        <v>15</v>
      </c>
      <c r="B26" s="7" t="s">
        <v>80</v>
      </c>
      <c r="C26" s="7" t="s">
        <v>81</v>
      </c>
      <c r="D26" s="17">
        <v>23</v>
      </c>
      <c r="E26" s="17"/>
      <c r="F26" s="17">
        <f>D26*E26</f>
        <v>0</v>
      </c>
      <c r="G26" s="17"/>
      <c r="H26" s="17">
        <f>D26*G26</f>
        <v>0</v>
      </c>
      <c r="I26" s="17">
        <f>F26+H26</f>
        <v>0</v>
      </c>
      <c r="J26" s="3"/>
      <c r="K26" s="3"/>
    </row>
    <row r="27" spans="1:11">
      <c r="A27" s="14" t="s">
        <v>15</v>
      </c>
      <c r="B27" s="14" t="s">
        <v>82</v>
      </c>
      <c r="C27" s="14" t="s">
        <v>15</v>
      </c>
      <c r="D27" s="15"/>
      <c r="E27" s="15"/>
      <c r="F27" s="15"/>
      <c r="G27" s="15"/>
      <c r="H27" s="15"/>
      <c r="I27" s="15"/>
      <c r="J27" s="3"/>
      <c r="K27" s="3"/>
    </row>
    <row r="28" spans="1:11">
      <c r="A28" s="7" t="s">
        <v>15</v>
      </c>
      <c r="B28" s="7" t="s">
        <v>83</v>
      </c>
      <c r="C28" s="7" t="s">
        <v>81</v>
      </c>
      <c r="D28" s="17">
        <v>220</v>
      </c>
      <c r="E28" s="17"/>
      <c r="F28" s="17">
        <f>D28*E28</f>
        <v>0</v>
      </c>
      <c r="G28" s="17"/>
      <c r="H28" s="17">
        <f>D28*G28</f>
        <v>0</v>
      </c>
      <c r="I28" s="17">
        <f>F28+H28</f>
        <v>0</v>
      </c>
      <c r="J28" s="3"/>
      <c r="K28" s="3"/>
    </row>
    <row r="29" spans="1:11">
      <c r="A29" s="7" t="s">
        <v>15</v>
      </c>
      <c r="B29" s="7" t="s">
        <v>84</v>
      </c>
      <c r="C29" s="7" t="s">
        <v>81</v>
      </c>
      <c r="D29" s="17">
        <v>17</v>
      </c>
      <c r="E29" s="17"/>
      <c r="F29" s="17">
        <f>D29*E29</f>
        <v>0</v>
      </c>
      <c r="G29" s="17"/>
      <c r="H29" s="17">
        <f>D29*G29</f>
        <v>0</v>
      </c>
      <c r="I29" s="17">
        <f>F29+H29</f>
        <v>0</v>
      </c>
      <c r="J29" s="3"/>
      <c r="K29" s="3"/>
    </row>
    <row r="30" spans="1:11">
      <c r="A30" s="7" t="s">
        <v>15</v>
      </c>
      <c r="B30" s="7" t="s">
        <v>15</v>
      </c>
      <c r="C30" s="7" t="s">
        <v>15</v>
      </c>
      <c r="D30" s="17"/>
      <c r="E30" s="17"/>
      <c r="F30" s="17"/>
      <c r="G30" s="17"/>
      <c r="H30" s="17"/>
      <c r="I30" s="17">
        <f>F30+H30</f>
        <v>0</v>
      </c>
      <c r="J30" s="3"/>
      <c r="K30" s="3"/>
    </row>
    <row r="31" spans="1:11">
      <c r="A31" s="4" t="s">
        <v>15</v>
      </c>
      <c r="B31" s="4" t="s">
        <v>85</v>
      </c>
      <c r="C31" s="4" t="s">
        <v>15</v>
      </c>
      <c r="D31" s="13"/>
      <c r="E31" s="13"/>
      <c r="F31" s="13">
        <f>SUM(F3:F30)</f>
        <v>0</v>
      </c>
      <c r="G31" s="13"/>
      <c r="H31" s="13">
        <f>SUM(H3:H30)</f>
        <v>0</v>
      </c>
      <c r="I31" s="13">
        <f>SUM(I3:I30)</f>
        <v>0</v>
      </c>
      <c r="J31" s="3"/>
      <c r="K31" s="3"/>
    </row>
    <row r="32" spans="1:11">
      <c r="A32" s="4" t="s">
        <v>15</v>
      </c>
      <c r="B32" s="4" t="s">
        <v>86</v>
      </c>
      <c r="C32" s="4" t="s">
        <v>15</v>
      </c>
      <c r="D32" s="13"/>
      <c r="E32" s="13"/>
      <c r="F32" s="13"/>
      <c r="G32" s="13"/>
      <c r="H32" s="13"/>
      <c r="I32" s="13"/>
      <c r="J32" s="3"/>
      <c r="K32" s="3"/>
    </row>
    <row r="33" spans="1:11" ht="26.25">
      <c r="A33" s="14" t="s">
        <v>15</v>
      </c>
      <c r="B33" s="18" t="s">
        <v>87</v>
      </c>
      <c r="C33" s="14" t="s">
        <v>15</v>
      </c>
      <c r="D33" s="15"/>
      <c r="E33" s="15"/>
      <c r="F33" s="15"/>
      <c r="G33" s="15"/>
      <c r="H33" s="15"/>
      <c r="I33" s="15"/>
      <c r="J33" s="3"/>
      <c r="K33" s="3"/>
    </row>
    <row r="34" spans="1:11">
      <c r="A34" s="7" t="s">
        <v>15</v>
      </c>
      <c r="B34" s="7" t="s">
        <v>88</v>
      </c>
      <c r="C34" s="7" t="s">
        <v>78</v>
      </c>
      <c r="D34" s="17">
        <v>20</v>
      </c>
      <c r="E34" s="17"/>
      <c r="F34" s="17">
        <f>D34*E34</f>
        <v>0</v>
      </c>
      <c r="G34" s="17"/>
      <c r="H34" s="17">
        <f>D34*G34</f>
        <v>0</v>
      </c>
      <c r="I34" s="17">
        <f>F34+H34</f>
        <v>0</v>
      </c>
      <c r="J34" s="3"/>
      <c r="K34" s="3"/>
    </row>
    <row r="35" spans="1:11">
      <c r="A35" s="4" t="s">
        <v>15</v>
      </c>
      <c r="B35" s="4" t="s">
        <v>89</v>
      </c>
      <c r="C35" s="4" t="s">
        <v>15</v>
      </c>
      <c r="D35" s="13"/>
      <c r="E35" s="13"/>
      <c r="F35" s="13">
        <f>SUM(F33:F34)</f>
        <v>0</v>
      </c>
      <c r="G35" s="13"/>
      <c r="H35" s="13">
        <f>SUM(H33:H34)</f>
        <v>0</v>
      </c>
      <c r="I35" s="13">
        <f>SUM(I33:I34)</f>
        <v>0</v>
      </c>
      <c r="J35" s="3"/>
      <c r="K35" s="3"/>
    </row>
    <row r="36" spans="1:11">
      <c r="A36" s="4" t="s">
        <v>15</v>
      </c>
      <c r="B36" s="4" t="s">
        <v>90</v>
      </c>
      <c r="C36" s="4" t="s">
        <v>15</v>
      </c>
      <c r="D36" s="13"/>
      <c r="E36" s="13"/>
      <c r="F36" s="13"/>
      <c r="G36" s="13"/>
      <c r="H36" s="13"/>
      <c r="I36" s="13"/>
      <c r="J36" s="3"/>
      <c r="K36" s="3"/>
    </row>
    <row r="37" spans="1:11">
      <c r="A37" s="14" t="s">
        <v>15</v>
      </c>
      <c r="B37" s="14" t="s">
        <v>91</v>
      </c>
      <c r="C37" s="14" t="s">
        <v>15</v>
      </c>
      <c r="D37" s="15"/>
      <c r="E37" s="15"/>
      <c r="F37" s="15"/>
      <c r="G37" s="15"/>
      <c r="H37" s="15"/>
      <c r="I37" s="15"/>
      <c r="J37" s="3"/>
      <c r="K37" s="3"/>
    </row>
    <row r="38" spans="1:11">
      <c r="A38" s="14" t="s">
        <v>15</v>
      </c>
      <c r="B38" s="14" t="s">
        <v>92</v>
      </c>
      <c r="C38" s="14" t="s">
        <v>15</v>
      </c>
      <c r="D38" s="15"/>
      <c r="E38" s="15"/>
      <c r="F38" s="15"/>
      <c r="G38" s="15"/>
      <c r="H38" s="15"/>
      <c r="I38" s="15"/>
      <c r="J38" s="3"/>
      <c r="K38" s="3"/>
    </row>
    <row r="39" spans="1:11">
      <c r="A39" s="14" t="s">
        <v>15</v>
      </c>
      <c r="B39" s="14" t="s">
        <v>93</v>
      </c>
      <c r="C39" s="14" t="s">
        <v>15</v>
      </c>
      <c r="D39" s="15"/>
      <c r="E39" s="15"/>
      <c r="F39" s="15"/>
      <c r="G39" s="15"/>
      <c r="H39" s="15"/>
      <c r="I39" s="15"/>
      <c r="J39" s="3"/>
      <c r="K39" s="3"/>
    </row>
    <row r="40" spans="1:11">
      <c r="A40" s="7" t="s">
        <v>15</v>
      </c>
      <c r="B40" s="7" t="s">
        <v>94</v>
      </c>
      <c r="C40" s="7" t="s">
        <v>95</v>
      </c>
      <c r="D40" s="17">
        <v>1</v>
      </c>
      <c r="E40" s="17"/>
      <c r="F40" s="17">
        <f>D40*E40</f>
        <v>0</v>
      </c>
      <c r="G40" s="17"/>
      <c r="H40" s="17">
        <f>D40*G40</f>
        <v>0</v>
      </c>
      <c r="I40" s="17">
        <f>F40+H40</f>
        <v>0</v>
      </c>
      <c r="J40" s="3"/>
      <c r="K40" s="3"/>
    </row>
    <row r="41" spans="1:11">
      <c r="A41" s="4" t="s">
        <v>15</v>
      </c>
      <c r="B41" s="4" t="s">
        <v>96</v>
      </c>
      <c r="C41" s="4" t="s">
        <v>15</v>
      </c>
      <c r="D41" s="13"/>
      <c r="E41" s="13"/>
      <c r="F41" s="13">
        <f>SUM(F37:F40)</f>
        <v>0</v>
      </c>
      <c r="G41" s="13"/>
      <c r="H41" s="13">
        <f>SUM(H37:H40)</f>
        <v>0</v>
      </c>
      <c r="I41" s="13">
        <f>SUM(I37:I40)</f>
        <v>0</v>
      </c>
      <c r="J41" s="3"/>
      <c r="K41" s="3"/>
    </row>
    <row r="42" spans="1:11">
      <c r="A42" s="4" t="s">
        <v>15</v>
      </c>
      <c r="B42" s="4" t="s">
        <v>97</v>
      </c>
      <c r="C42" s="4" t="s">
        <v>15</v>
      </c>
      <c r="D42" s="13"/>
      <c r="E42" s="13"/>
      <c r="F42" s="13"/>
      <c r="G42" s="13"/>
      <c r="H42" s="13"/>
      <c r="I42" s="13"/>
      <c r="J42" s="3"/>
      <c r="K42" s="3"/>
    </row>
    <row r="43" spans="1:11">
      <c r="A43" s="14" t="s">
        <v>15</v>
      </c>
      <c r="B43" s="14" t="s">
        <v>98</v>
      </c>
      <c r="C43" s="14" t="s">
        <v>15</v>
      </c>
      <c r="D43" s="15"/>
      <c r="E43" s="15"/>
      <c r="F43" s="15"/>
      <c r="G43" s="15"/>
      <c r="H43" s="15"/>
      <c r="I43" s="15"/>
      <c r="J43" s="3"/>
      <c r="K43" s="3"/>
    </row>
    <row r="44" spans="1:11">
      <c r="A44" s="14" t="s">
        <v>15</v>
      </c>
      <c r="B44" s="14" t="s">
        <v>99</v>
      </c>
      <c r="C44" s="14" t="s">
        <v>15</v>
      </c>
      <c r="D44" s="15"/>
      <c r="E44" s="15"/>
      <c r="F44" s="15"/>
      <c r="G44" s="15"/>
      <c r="H44" s="15"/>
      <c r="I44" s="15"/>
      <c r="J44" s="3"/>
      <c r="K44" s="3"/>
    </row>
    <row r="45" spans="1:11">
      <c r="A45" s="14" t="s">
        <v>15</v>
      </c>
      <c r="B45" s="14" t="s">
        <v>100</v>
      </c>
      <c r="C45" s="14" t="s">
        <v>15</v>
      </c>
      <c r="D45" s="15"/>
      <c r="E45" s="15"/>
      <c r="F45" s="15"/>
      <c r="G45" s="15"/>
      <c r="H45" s="15"/>
      <c r="I45" s="15"/>
      <c r="J45" s="3"/>
      <c r="K45" s="3"/>
    </row>
    <row r="46" spans="1:11">
      <c r="A46" s="7" t="s">
        <v>15</v>
      </c>
      <c r="B46" s="7" t="s">
        <v>101</v>
      </c>
      <c r="C46" s="7" t="s">
        <v>102</v>
      </c>
      <c r="D46" s="17">
        <v>15</v>
      </c>
      <c r="E46" s="17"/>
      <c r="F46" s="17">
        <f>D46*E46</f>
        <v>0</v>
      </c>
      <c r="G46" s="17"/>
      <c r="H46" s="17">
        <f>D46*G46</f>
        <v>0</v>
      </c>
      <c r="I46" s="17">
        <f>F46+H46</f>
        <v>0</v>
      </c>
      <c r="J46" s="3"/>
      <c r="K46" s="3"/>
    </row>
    <row r="47" spans="1:11">
      <c r="A47" s="4" t="s">
        <v>15</v>
      </c>
      <c r="B47" s="4" t="s">
        <v>103</v>
      </c>
      <c r="C47" s="4" t="s">
        <v>15</v>
      </c>
      <c r="D47" s="13"/>
      <c r="E47" s="13"/>
      <c r="F47" s="13">
        <f>SUM(F43:F46)</f>
        <v>0</v>
      </c>
      <c r="G47" s="13"/>
      <c r="H47" s="13">
        <f>SUM(H43:H46)</f>
        <v>0</v>
      </c>
      <c r="I47" s="13">
        <f>SUM(I43:I46)</f>
        <v>0</v>
      </c>
      <c r="J47" s="3"/>
      <c r="K47" s="3"/>
    </row>
    <row r="48" spans="1:11">
      <c r="A48" s="7" t="s">
        <v>15</v>
      </c>
      <c r="B48" s="7" t="s">
        <v>15</v>
      </c>
      <c r="C48" s="7" t="s">
        <v>15</v>
      </c>
      <c r="D48" s="17"/>
      <c r="E48" s="17"/>
      <c r="F48" s="17"/>
      <c r="G48" s="17"/>
      <c r="H48" s="17"/>
      <c r="I48" s="17">
        <f>F48+H48</f>
        <v>0</v>
      </c>
      <c r="J48" s="3"/>
      <c r="K48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9"/>
  <sheetViews>
    <sheetView tabSelected="1" workbookViewId="0">
      <selection activeCell="B9" sqref="B9"/>
    </sheetView>
  </sheetViews>
  <sheetFormatPr defaultRowHeight="15"/>
  <cols>
    <col min="1" max="1" width="20.5703125" style="1" bestFit="1" customWidth="1"/>
    <col min="2" max="2" width="116.1406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 ht="39">
      <c r="A4" s="2" t="s">
        <v>6</v>
      </c>
      <c r="B4" s="6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15</v>
      </c>
      <c r="C8" s="3"/>
    </row>
    <row r="9" spans="1:3">
      <c r="A9" s="2" t="s">
        <v>16</v>
      </c>
      <c r="B9" s="5" t="s">
        <v>17</v>
      </c>
      <c r="C9" s="3"/>
    </row>
    <row r="10" spans="1:3">
      <c r="A10" s="2" t="s">
        <v>18</v>
      </c>
      <c r="B10" s="5" t="s">
        <v>17</v>
      </c>
      <c r="C10" s="3"/>
    </row>
    <row r="11" spans="1:3">
      <c r="A11" s="2" t="s">
        <v>19</v>
      </c>
      <c r="B11" s="5" t="s">
        <v>136</v>
      </c>
      <c r="C11" s="3"/>
    </row>
    <row r="12" spans="1:3">
      <c r="A12" s="2" t="s">
        <v>20</v>
      </c>
      <c r="B12" s="5" t="s">
        <v>21</v>
      </c>
      <c r="C12" s="3"/>
    </row>
    <row r="13" spans="1:3">
      <c r="A13" s="2" t="s">
        <v>22</v>
      </c>
      <c r="B13" s="5" t="s">
        <v>15</v>
      </c>
      <c r="C13" s="3"/>
    </row>
    <row r="14" spans="1:3">
      <c r="A14" s="2" t="s">
        <v>23</v>
      </c>
      <c r="B14" s="5" t="s">
        <v>24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25</v>
      </c>
      <c r="B16" s="8" t="s">
        <v>26</v>
      </c>
      <c r="C16" s="3"/>
    </row>
    <row r="17" spans="1:3">
      <c r="A17" s="2" t="s">
        <v>27</v>
      </c>
      <c r="B17" s="8" t="s">
        <v>28</v>
      </c>
      <c r="C17" s="3"/>
    </row>
    <row r="18" spans="1:3">
      <c r="A18" s="2" t="s">
        <v>29</v>
      </c>
      <c r="B18" s="8" t="s">
        <v>30</v>
      </c>
      <c r="C18" s="3"/>
    </row>
    <row r="19" spans="1:3">
      <c r="A19" s="2" t="s">
        <v>31</v>
      </c>
      <c r="B19" s="8" t="s">
        <v>32</v>
      </c>
      <c r="C19" s="3"/>
    </row>
    <row r="20" spans="1:3">
      <c r="A20" s="2" t="s">
        <v>33</v>
      </c>
      <c r="B20" s="8" t="s">
        <v>34</v>
      </c>
      <c r="C20" s="3"/>
    </row>
    <row r="21" spans="1:3">
      <c r="A21" s="2" t="s">
        <v>35</v>
      </c>
      <c r="B21" s="8" t="s">
        <v>34</v>
      </c>
      <c r="C21" s="3"/>
    </row>
    <row r="22" spans="1:3">
      <c r="A22" s="2" t="s">
        <v>36</v>
      </c>
      <c r="B22" s="8" t="s">
        <v>34</v>
      </c>
      <c r="C22" s="3"/>
    </row>
    <row r="23" spans="1:3">
      <c r="A23" s="2" t="s">
        <v>37</v>
      </c>
      <c r="B23" s="8" t="s">
        <v>34</v>
      </c>
      <c r="C23" s="3"/>
    </row>
    <row r="24" spans="1:3">
      <c r="A24" s="2" t="s">
        <v>38</v>
      </c>
      <c r="B24" s="8" t="s">
        <v>39</v>
      </c>
      <c r="C24" s="3"/>
    </row>
    <row r="25" spans="1:3">
      <c r="A25" s="2" t="s">
        <v>40</v>
      </c>
      <c r="B25" s="8" t="s">
        <v>34</v>
      </c>
      <c r="C25" s="3"/>
    </row>
    <row r="26" spans="1:3">
      <c r="A26" s="2" t="s">
        <v>41</v>
      </c>
      <c r="B26" s="8" t="s">
        <v>34</v>
      </c>
      <c r="C26" s="3"/>
    </row>
    <row r="27" spans="1:3">
      <c r="A27" s="2" t="s">
        <v>42</v>
      </c>
      <c r="B27" s="8" t="s">
        <v>34</v>
      </c>
      <c r="C27" s="3"/>
    </row>
    <row r="28" spans="1:3">
      <c r="A28" s="2" t="s">
        <v>43</v>
      </c>
      <c r="B28" s="8" t="s">
        <v>34</v>
      </c>
      <c r="C28" s="3"/>
    </row>
    <row r="29" spans="1:3" ht="36.75">
      <c r="A29" s="9" t="s">
        <v>44</v>
      </c>
      <c r="B29" s="8" t="s">
        <v>45</v>
      </c>
      <c r="C29" s="3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0" ma:contentTypeDescription="Vytvoří nový dokument" ma:contentTypeScope="" ma:versionID="20877d62e4363afe2165b5f30134dc3c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a68f0c4e6764aec349345e1d6b3f6823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D261DB-5E84-4ECD-AB93-255FA7FC1555}"/>
</file>

<file path=customXml/itemProps2.xml><?xml version="1.0" encoding="utf-8"?>
<ds:datastoreItem xmlns:ds="http://schemas.openxmlformats.org/officeDocument/2006/customXml" ds:itemID="{0E3DC092-1238-4A06-A00C-F0EAF882A63E}"/>
</file>

<file path=customXml/itemProps3.xml><?xml version="1.0" encoding="utf-8"?>
<ds:datastoreItem xmlns:ds="http://schemas.openxmlformats.org/officeDocument/2006/customXml" ds:itemID="{AE1807B3-D130-419A-9495-4E4324989E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Bronislav Kubík</dc:creator>
  <cp:lastModifiedBy>Bronislav Kubík</cp:lastModifiedBy>
  <dcterms:created xsi:type="dcterms:W3CDTF">2018-01-18T14:41:59Z</dcterms:created>
  <dcterms:modified xsi:type="dcterms:W3CDTF">2019-02-21T07:30:26Z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